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EUR (1)\Projects\LFMI Labor market\media\"/>
    </mc:Choice>
  </mc:AlternateContent>
  <bookViews>
    <workbookView xWindow="0" yWindow="0" windowWidth="18270" windowHeight="8340"/>
  </bookViews>
  <sheets>
    <sheet name="Dopady zmeny poplatkov" sheetId="1" r:id="rId1"/>
    <sheet name="Nove poplatky" sheetId="2" r:id="rId2"/>
    <sheet name="Graf Indexu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  <c r="L12" i="1"/>
  <c r="E20" i="1" s="1"/>
  <c r="H12" i="1"/>
  <c r="M11" i="1"/>
  <c r="K11" i="1"/>
  <c r="I11" i="1"/>
  <c r="G11" i="1"/>
  <c r="E11" i="1"/>
  <c r="J11" i="1" s="1"/>
  <c r="D11" i="1"/>
  <c r="J8" i="1" s="1"/>
  <c r="L9" i="1"/>
  <c r="H9" i="1"/>
  <c r="M8" i="1"/>
  <c r="K8" i="1"/>
  <c r="I8" i="1"/>
  <c r="G8" i="1"/>
  <c r="E7" i="1"/>
  <c r="K12" i="1" s="1"/>
  <c r="E19" i="1" s="1"/>
  <c r="D7" i="1"/>
  <c r="K9" i="1" s="1"/>
  <c r="H8" i="1" l="1"/>
  <c r="L8" i="1"/>
  <c r="I9" i="1"/>
  <c r="M9" i="1"/>
  <c r="H11" i="1"/>
  <c r="L11" i="1"/>
  <c r="I12" i="1"/>
  <c r="M12" i="1"/>
  <c r="E21" i="1" s="1"/>
  <c r="E23" i="1" s="1"/>
  <c r="E24" i="1" s="1"/>
  <c r="J9" i="1"/>
  <c r="J12" i="1"/>
  <c r="G9" i="1"/>
  <c r="D19" i="1" s="1"/>
  <c r="D23" i="1" s="1"/>
  <c r="G12" i="1"/>
  <c r="D24" i="1" l="1"/>
  <c r="F23" i="1"/>
</calcChain>
</file>

<file path=xl/comments1.xml><?xml version="1.0" encoding="utf-8"?>
<comments xmlns="http://schemas.openxmlformats.org/spreadsheetml/2006/main">
  <authors>
    <author>Radovan Durana</author>
  </authors>
  <commentList>
    <comment ref="G18" authorId="0" shapeId="0">
      <text>
        <r>
          <rPr>
            <b/>
            <sz val="9"/>
            <color indexed="81"/>
            <rFont val="Segoe UI"/>
            <family val="2"/>
            <charset val="238"/>
          </rPr>
          <t>Radovan Durana:</t>
        </r>
        <r>
          <rPr>
            <sz val="9"/>
            <color indexed="81"/>
            <rFont val="Segoe UI"/>
            <family val="2"/>
            <charset val="238"/>
          </rPr>
          <t xml:space="preserve">
Počet hodín v nedeľu je znížený, lebo predpokladáme, že štvrtina sviatkov pripadne na víkend</t>
        </r>
      </text>
    </comment>
    <comment ref="C22" authorId="0" shapeId="0">
      <text>
        <r>
          <rPr>
            <b/>
            <sz val="9"/>
            <color indexed="81"/>
            <rFont val="Segoe UI"/>
            <family val="2"/>
            <charset val="238"/>
          </rPr>
          <t>Radovan Durana:</t>
        </r>
        <r>
          <rPr>
            <sz val="9"/>
            <color indexed="81"/>
            <rFont val="Segoe UI"/>
            <family val="2"/>
            <charset val="238"/>
          </rPr>
          <t xml:space="preserve">
15 sviatkov za rok, cca 1,25 mesačne</t>
        </r>
      </text>
    </comment>
  </commentList>
</comments>
</file>

<file path=xl/sharedStrings.xml><?xml version="1.0" encoding="utf-8"?>
<sst xmlns="http://schemas.openxmlformats.org/spreadsheetml/2006/main" count="92" uniqueCount="73">
  <si>
    <t xml:space="preserve">Minimálna mzda </t>
  </si>
  <si>
    <t>Superhrubá mzda</t>
  </si>
  <si>
    <t>Hodinová superhrubá mzda</t>
  </si>
  <si>
    <t>Hrubá mzda</t>
  </si>
  <si>
    <t>Čistá minimálna mzda</t>
  </si>
  <si>
    <t>Cista mzda</t>
  </si>
  <si>
    <t>Superhrubá minimálna mzda</t>
  </si>
  <si>
    <t>Hodiny</t>
  </si>
  <si>
    <t>Hodinová čistá mzda</t>
  </si>
  <si>
    <t>Čistá hodinová mzda (783€)</t>
  </si>
  <si>
    <t>Počet hodín nočnej práce týždenne</t>
  </si>
  <si>
    <t>Počet hodín v sobotu týždenne</t>
  </si>
  <si>
    <t>Počet odpracovaných hodín</t>
  </si>
  <si>
    <t>Počet hodín v nedeľu týždenne</t>
  </si>
  <si>
    <t>Náklady nočnej práce</t>
  </si>
  <si>
    <t>Náklady sobotnej práce</t>
  </si>
  <si>
    <t>Náklady nedeľnej práce</t>
  </si>
  <si>
    <t>Spolu príplatky</t>
  </si>
  <si>
    <t>Spolu superhrubá mzda</t>
  </si>
  <si>
    <t>Platba za sviatky</t>
  </si>
  <si>
    <t>Nárast superhrubej mzdy (z  pohľadu zamestnávateľa)</t>
  </si>
  <si>
    <t>Príplatky ku mzde</t>
  </si>
  <si>
    <t>Jan – Apríl</t>
  </si>
  <si>
    <t xml:space="preserve">od 1.5.2018 </t>
  </si>
  <si>
    <t>návrh predložený</t>
  </si>
  <si>
    <t>skupinou poslancov</t>
  </si>
  <si>
    <t>Dohoda 15.1.2018</t>
  </si>
  <si>
    <t>Od 1.5.2018</t>
  </si>
  <si>
    <t>Od 1.5.2019</t>
  </si>
  <si>
    <t>Minimálna</t>
  </si>
  <si>
    <t>mesačná mzda</t>
  </si>
  <si>
    <t>Mzdové náklady/</t>
  </si>
  <si>
    <t>Čistá mzda</t>
  </si>
  <si>
    <t xml:space="preserve">Mzdové zvýhodnenie </t>
  </si>
  <si>
    <t>práca vo sviatok</t>
  </si>
  <si>
    <r>
      <t>50%</t>
    </r>
    <r>
      <rPr>
        <sz val="12"/>
        <color theme="1"/>
        <rFont val="Calibri"/>
        <family val="2"/>
        <charset val="238"/>
        <scheme val="minor"/>
      </rPr>
      <t xml:space="preserve"> PZZ*</t>
    </r>
  </si>
  <si>
    <r>
      <t>50%</t>
    </r>
    <r>
      <rPr>
        <sz val="12"/>
        <color theme="1"/>
        <rFont val="Calibri"/>
        <family val="2"/>
        <charset val="238"/>
        <scheme val="minor"/>
      </rPr>
      <t xml:space="preserve"> PZZ</t>
    </r>
  </si>
  <si>
    <r>
      <t>100%</t>
    </r>
    <r>
      <rPr>
        <sz val="12"/>
        <color theme="1"/>
        <rFont val="Calibri"/>
        <family val="2"/>
        <charset val="238"/>
        <scheme val="minor"/>
      </rPr>
      <t xml:space="preserve"> PZZ</t>
    </r>
  </si>
  <si>
    <t>nočná práca</t>
  </si>
  <si>
    <r>
      <t>20%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</si>
  <si>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r>
      <t xml:space="preserve">2,5 x 20% = </t>
    </r>
    <r>
      <rPr>
        <b/>
        <sz val="12"/>
        <color rgb="FFFF0000"/>
        <rFont val="Calibri"/>
        <family val="2"/>
        <charset val="238"/>
        <scheme val="minor"/>
      </rPr>
      <t>0,500 €</t>
    </r>
  </si>
  <si>
    <t>v čistom</t>
  </si>
  <si>
    <r>
      <t xml:space="preserve">2,759 x 20% = </t>
    </r>
    <r>
      <rPr>
        <b/>
        <sz val="12"/>
        <color rgb="FFFF0000"/>
        <rFont val="Calibri"/>
        <family val="2"/>
        <charset val="238"/>
        <scheme val="minor"/>
      </rPr>
      <t>0,550 €</t>
    </r>
  </si>
  <si>
    <r>
      <t>50%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</si>
  <si>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r>
      <t xml:space="preserve">2,759 x 50% = </t>
    </r>
    <r>
      <rPr>
        <b/>
        <sz val="12"/>
        <color rgb="FFFF0000"/>
        <rFont val="Calibri"/>
        <family val="2"/>
        <charset val="238"/>
        <scheme val="minor"/>
      </rPr>
      <t>1,380 €</t>
    </r>
  </si>
  <si>
    <t>v čistom</t>
  </si>
  <si>
    <r>
      <t>30%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</si>
  <si>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r>
      <t xml:space="preserve">2,759 x 30% = </t>
    </r>
    <r>
      <rPr>
        <sz val="12"/>
        <color rgb="FFC00000"/>
        <rFont val="Calibri"/>
        <family val="2"/>
        <charset val="238"/>
        <scheme val="minor"/>
      </rPr>
      <t>0,83 €</t>
    </r>
  </si>
  <si>
    <t xml:space="preserve">V čistom 0,695 € </t>
  </si>
  <si>
    <t>Rizikové pracovisko</t>
  </si>
  <si>
    <r>
      <t xml:space="preserve">35% </t>
    </r>
    <r>
      <rPr>
        <sz val="12"/>
        <color theme="1"/>
        <rFont val="Calibri"/>
        <family val="2"/>
        <charset val="238"/>
        <scheme val="minor"/>
      </rPr>
      <t xml:space="preserve">MHM </t>
    </r>
  </si>
  <si>
    <r>
      <t xml:space="preserve">2,759 x 35% = </t>
    </r>
    <r>
      <rPr>
        <sz val="12"/>
        <color rgb="FFC00000"/>
        <rFont val="Calibri"/>
        <family val="2"/>
        <charset val="238"/>
        <scheme val="minor"/>
      </rPr>
      <t>0,97 €</t>
    </r>
  </si>
  <si>
    <t>V čistom 0,81 €</t>
  </si>
  <si>
    <r>
      <t>40%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</si>
  <si>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r>
      <t xml:space="preserve">2,759 x 40% = </t>
    </r>
    <r>
      <rPr>
        <sz val="12"/>
        <color rgb="FFC00000"/>
        <rFont val="Calibri"/>
        <family val="2"/>
        <charset val="238"/>
        <scheme val="minor"/>
      </rPr>
      <t>1,10€</t>
    </r>
  </si>
  <si>
    <t xml:space="preserve">V čistom 0,927 € </t>
  </si>
  <si>
    <r>
      <t xml:space="preserve">2,759 x 50% = </t>
    </r>
    <r>
      <rPr>
        <sz val="12"/>
        <color rgb="FFC00000"/>
        <rFont val="Calibri"/>
        <family val="2"/>
        <charset val="238"/>
        <scheme val="minor"/>
      </rPr>
      <t>1,38 €</t>
    </r>
  </si>
  <si>
    <t>V čistom 1,16 €</t>
  </si>
  <si>
    <t>práca v sobotu a nedeľu</t>
  </si>
  <si>
    <t>nepovinné</t>
  </si>
  <si>
    <r>
      <t>100%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</si>
  <si>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t xml:space="preserve"> v čistom</t>
  </si>
  <si>
    <t>sobota</t>
  </si>
  <si>
    <r>
      <t>25%</t>
    </r>
    <r>
      <rPr>
        <sz val="12"/>
        <color theme="1"/>
        <rFont val="Calibri"/>
        <family val="2"/>
        <charset val="238"/>
        <scheme val="minor"/>
      </rPr>
      <t xml:space="preserve"> MHM</t>
    </r>
  </si>
  <si>
    <r>
      <t xml:space="preserve">2,759 x 25% = </t>
    </r>
    <r>
      <rPr>
        <sz val="12"/>
        <color rgb="FFC00000"/>
        <rFont val="Calibri"/>
        <family val="2"/>
        <charset val="238"/>
        <scheme val="minor"/>
      </rPr>
      <t>0,69 €</t>
    </r>
  </si>
  <si>
    <t>V čistom 0,579 €</t>
  </si>
  <si>
    <t>nedeľa</t>
  </si>
  <si>
    <r>
      <t xml:space="preserve">50% </t>
    </r>
    <r>
      <rPr>
        <sz val="12"/>
        <color theme="1"/>
        <rFont val="Calibri"/>
        <family val="2"/>
        <charset val="238"/>
        <scheme val="minor"/>
      </rPr>
      <t>MHM</t>
    </r>
  </si>
  <si>
    <r>
      <t xml:space="preserve">2,759 x 30% = </t>
    </r>
    <r>
      <rPr>
        <sz val="12"/>
        <color rgb="FFC00000"/>
        <rFont val="Calibri"/>
        <family val="2"/>
        <charset val="238"/>
        <scheme val="minor"/>
      </rPr>
      <t>1,38 €</t>
    </r>
  </si>
  <si>
    <r>
      <t>V čistom 1,16€</t>
    </r>
    <r>
      <rPr>
        <sz val="12"/>
        <color rgb="FFC00000"/>
        <rFont val="Calibri"/>
        <family val="2"/>
        <charset val="238"/>
        <scheme val="minor"/>
      </rPr>
      <t xml:space="preserve"> </t>
    </r>
  </si>
  <si>
    <t>V čistom 1,16 €</t>
  </si>
  <si>
    <r>
      <t xml:space="preserve">2,759 x 100% = </t>
    </r>
    <r>
      <rPr>
        <sz val="12"/>
        <color rgb="FFFF0000"/>
        <rFont val="Calibri"/>
        <family val="2"/>
        <charset val="238"/>
        <scheme val="minor"/>
      </rPr>
      <t>2,76 €</t>
    </r>
    <r>
      <rPr>
        <sz val="12"/>
        <color theme="1"/>
        <rFont val="Calibri"/>
        <family val="2"/>
        <charset val="238"/>
        <scheme val="minor"/>
      </rPr>
      <t xml:space="preserve"> </t>
    </r>
  </si>
  <si>
    <t xml:space="preserve">V čistom 2,317€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</si>
</sst>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\ [$€-1];[Red]\-#,##0\ [$€-1]"/>
    <numFmt numFmtId="167" formatCode="#,##0.00\ [$€-1];[Red]\-#,##0.00\ [$€-1]"/>
  </numFmts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color rgb="FFFFFFF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E7E6E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2" fontId="0" fillId="0" borderId="0" xfId="0" applyNumberFormat="1"/>
    <xf numFmtId="0" fontId="0" fillId="2" borderId="1" xfId="0" applyFill="1" applyBorder="1"/>
    <xf numFmtId="9" fontId="0" fillId="2" borderId="2" xfId="0" applyNumberFormat="1" applyFill="1" applyBorder="1"/>
    <xf numFmtId="9" fontId="0" fillId="2" borderId="3" xfId="0" applyNumberFormat="1" applyFill="1" applyBorder="1"/>
    <xf numFmtId="0" fontId="0" fillId="2" borderId="4" xfId="0" applyFill="1" applyBorder="1"/>
    <xf numFmtId="164" fontId="0" fillId="2" borderId="5" xfId="0" applyNumberFormat="1" applyFill="1" applyBorder="1"/>
    <xf numFmtId="0" fontId="0" fillId="2" borderId="6" xfId="0" applyFill="1" applyBorder="1"/>
    <xf numFmtId="164" fontId="0" fillId="2" borderId="7" xfId="0" applyNumberFormat="1" applyFill="1" applyBorder="1"/>
    <xf numFmtId="0" fontId="0" fillId="3" borderId="1" xfId="0" applyFill="1" applyBorder="1"/>
    <xf numFmtId="9" fontId="0" fillId="3" borderId="2" xfId="0" applyNumberFormat="1" applyFill="1" applyBorder="1"/>
    <xf numFmtId="9" fontId="0" fillId="3" borderId="3" xfId="0" applyNumberFormat="1" applyFill="1" applyBorder="1"/>
    <xf numFmtId="0" fontId="0" fillId="3" borderId="4" xfId="0" applyFill="1" applyBorder="1"/>
    <xf numFmtId="164" fontId="0" fillId="3" borderId="5" xfId="0" applyNumberFormat="1" applyFill="1" applyBorder="1"/>
    <xf numFmtId="164" fontId="0" fillId="3" borderId="8" xfId="0" applyNumberFormat="1" applyFill="1" applyBorder="1"/>
    <xf numFmtId="0" fontId="0" fillId="3" borderId="6" xfId="0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0" fontId="0" fillId="0" borderId="1" xfId="0" applyBorder="1"/>
    <xf numFmtId="0" fontId="0" fillId="2" borderId="2" xfId="0" applyFill="1" applyBorder="1"/>
    <xf numFmtId="0" fontId="0" fillId="3" borderId="2" xfId="0" applyFill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3" borderId="5" xfId="0" applyFill="1" applyBorder="1"/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0" fillId="0" borderId="7" xfId="0" applyBorder="1" applyAlignment="1">
      <alignment wrapText="1"/>
    </xf>
    <xf numFmtId="0" fontId="0" fillId="0" borderId="9" xfId="0" applyBorder="1"/>
    <xf numFmtId="2" fontId="0" fillId="2" borderId="2" xfId="0" applyNumberFormat="1" applyFill="1" applyBorder="1"/>
    <xf numFmtId="165" fontId="0" fillId="3" borderId="3" xfId="0" applyNumberFormat="1" applyFill="1" applyBorder="1"/>
    <xf numFmtId="2" fontId="0" fillId="2" borderId="5" xfId="0" applyNumberFormat="1" applyFill="1" applyBorder="1"/>
    <xf numFmtId="165" fontId="0" fillId="3" borderId="8" xfId="0" applyNumberFormat="1" applyFill="1" applyBorder="1"/>
    <xf numFmtId="0" fontId="0" fillId="4" borderId="6" xfId="0" applyFill="1" applyBorder="1"/>
    <xf numFmtId="165" fontId="0" fillId="4" borderId="9" xfId="0" applyNumberFormat="1" applyFill="1" applyBorder="1"/>
    <xf numFmtId="0" fontId="0" fillId="0" borderId="12" xfId="0" applyFill="1" applyBorder="1"/>
    <xf numFmtId="2" fontId="0" fillId="0" borderId="13" xfId="0" applyNumberFormat="1" applyBorder="1"/>
    <xf numFmtId="2" fontId="0" fillId="0" borderId="14" xfId="0" applyNumberFormat="1" applyBorder="1"/>
    <xf numFmtId="165" fontId="0" fillId="0" borderId="0" xfId="0" applyNumberFormat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167" fontId="4" fillId="0" borderId="19" xfId="0" applyNumberFormat="1" applyFont="1" applyBorder="1" applyAlignment="1">
      <alignment horizontal="right" vertical="center" wrapText="1"/>
    </xf>
    <xf numFmtId="167" fontId="4" fillId="0" borderId="24" xfId="0" applyNumberFormat="1" applyFont="1" applyBorder="1" applyAlignment="1">
      <alignment horizontal="right" vertical="center" wrapText="1"/>
    </xf>
    <xf numFmtId="167" fontId="4" fillId="6" borderId="19" xfId="0" applyNumberFormat="1" applyFont="1" applyFill="1" applyBorder="1" applyAlignment="1">
      <alignment horizontal="right" vertical="center" wrapText="1"/>
    </xf>
    <xf numFmtId="167" fontId="4" fillId="6" borderId="24" xfId="0" applyNumberFormat="1" applyFont="1" applyFill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vertical="top" wrapText="1"/>
    </xf>
    <xf numFmtId="0" fontId="0" fillId="5" borderId="17" xfId="0" applyFill="1" applyBorder="1" applyAlignment="1">
      <alignment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167" fontId="6" fillId="0" borderId="19" xfId="0" applyNumberFormat="1" applyFont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right" vertical="center" wrapText="1"/>
    </xf>
    <xf numFmtId="0" fontId="6" fillId="6" borderId="19" xfId="0" applyFont="1" applyFill="1" applyBorder="1" applyAlignment="1">
      <alignment horizontal="center" vertical="center" wrapText="1"/>
    </xf>
    <xf numFmtId="167" fontId="6" fillId="6" borderId="19" xfId="0" applyNumberFormat="1" applyFont="1" applyFill="1" applyBorder="1" applyAlignment="1">
      <alignment horizontal="right" vertical="center" wrapText="1"/>
    </xf>
    <xf numFmtId="0" fontId="6" fillId="6" borderId="19" xfId="0" applyFont="1" applyFill="1" applyBorder="1" applyAlignment="1">
      <alignment horizontal="right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right" vertical="center" wrapText="1"/>
    </xf>
    <xf numFmtId="167" fontId="7" fillId="6" borderId="19" xfId="0" applyNumberFormat="1" applyFont="1" applyFill="1" applyBorder="1" applyAlignment="1">
      <alignment horizontal="right" vertical="center" wrapText="1"/>
    </xf>
    <xf numFmtId="0" fontId="5" fillId="6" borderId="19" xfId="0" applyFont="1" applyFill="1" applyBorder="1" applyAlignment="1">
      <alignment horizontal="right" vertical="center" wrapText="1"/>
    </xf>
    <xf numFmtId="0" fontId="0" fillId="6" borderId="19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4" fillId="0" borderId="24" xfId="0" applyFont="1" applyBorder="1" applyAlignment="1">
      <alignment horizontal="right" vertical="center" wrapText="1"/>
    </xf>
    <xf numFmtId="0" fontId="3" fillId="5" borderId="15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166" fontId="4" fillId="0" borderId="25" xfId="0" applyNumberFormat="1" applyFont="1" applyBorder="1" applyAlignment="1">
      <alignment horizontal="right" vertical="center" wrapText="1"/>
    </xf>
    <xf numFmtId="166" fontId="4" fillId="0" borderId="28" xfId="0" applyNumberFormat="1" applyFont="1" applyBorder="1" applyAlignment="1">
      <alignment horizontal="right" vertical="center" wrapText="1"/>
    </xf>
    <xf numFmtId="166" fontId="4" fillId="0" borderId="29" xfId="0" applyNumberFormat="1" applyFont="1" applyBorder="1" applyAlignment="1">
      <alignment horizontal="right" vertical="center" wrapText="1"/>
    </xf>
    <xf numFmtId="166" fontId="4" fillId="0" borderId="30" xfId="0" applyNumberFormat="1" applyFont="1" applyBorder="1" applyAlignment="1">
      <alignment horizontal="right" vertical="center" wrapText="1"/>
    </xf>
    <xf numFmtId="166" fontId="4" fillId="6" borderId="29" xfId="0" applyNumberFormat="1" applyFont="1" applyFill="1" applyBorder="1" applyAlignment="1">
      <alignment horizontal="right" vertical="center" wrapText="1"/>
    </xf>
    <xf numFmtId="166" fontId="4" fillId="6" borderId="30" xfId="0" applyNumberFormat="1" applyFont="1" applyFill="1" applyBorder="1" applyAlignment="1">
      <alignment horizontal="righ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67" fontId="4" fillId="0" borderId="31" xfId="0" applyNumberFormat="1" applyFont="1" applyBorder="1" applyAlignment="1">
      <alignment horizontal="right" vertical="center" wrapText="1"/>
    </xf>
    <xf numFmtId="167" fontId="4" fillId="0" borderId="26" xfId="0" applyNumberFormat="1" applyFont="1" applyBorder="1" applyAlignment="1">
      <alignment horizontal="right" vertical="center" wrapText="1"/>
    </xf>
    <xf numFmtId="167" fontId="4" fillId="0" borderId="28" xfId="0" applyNumberFormat="1" applyFont="1" applyBorder="1" applyAlignment="1">
      <alignment horizontal="righ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Index pružnosti zamestnávania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3BE-46DF-84DF-CC969541289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A3BE-46DF-84DF-CC9695412898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3BE-46DF-84DF-CC9695412898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3BE-46DF-84DF-CC9695412898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3BE-46DF-84DF-CC96954128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'[1]DB18 (EU+OECD) (Ranking) chart'!$BU$4:$BU$44</c:f>
              <c:strCache>
                <c:ptCount val="41"/>
                <c:pt idx="0">
                  <c:v>Francúzsko</c:v>
                </c:pt>
                <c:pt idx="1">
                  <c:v>Luxembursko</c:v>
                </c:pt>
                <c:pt idx="2">
                  <c:v>Mexiko</c:v>
                </c:pt>
                <c:pt idx="3">
                  <c:v>Portugalsko</c:v>
                </c:pt>
                <c:pt idx="4">
                  <c:v>Južná Kórea</c:v>
                </c:pt>
                <c:pt idx="5">
                  <c:v>Turecko</c:v>
                </c:pt>
                <c:pt idx="6">
                  <c:v>Grécko</c:v>
                </c:pt>
                <c:pt idx="7">
                  <c:v>Chorvátsko</c:v>
                </c:pt>
                <c:pt idx="8">
                  <c:v>Slovinsko</c:v>
                </c:pt>
                <c:pt idx="9">
                  <c:v>Fínsko</c:v>
                </c:pt>
                <c:pt idx="10">
                  <c:v>Holandsko</c:v>
                </c:pt>
                <c:pt idx="11">
                  <c:v>Poľsko</c:v>
                </c:pt>
                <c:pt idx="12">
                  <c:v>Švédsko</c:v>
                </c:pt>
                <c:pt idx="13">
                  <c:v>Estónsko</c:v>
                </c:pt>
                <c:pt idx="14">
                  <c:v>Litva</c:v>
                </c:pt>
                <c:pt idx="15">
                  <c:v>Slovenská republika</c:v>
                </c:pt>
                <c:pt idx="16">
                  <c:v>Španielsko</c:v>
                </c:pt>
                <c:pt idx="17">
                  <c:v>Čile</c:v>
                </c:pt>
                <c:pt idx="18">
                  <c:v>Nemecko</c:v>
                </c:pt>
                <c:pt idx="19">
                  <c:v>Rumunsko</c:v>
                </c:pt>
                <c:pt idx="20">
                  <c:v>Nórsko</c:v>
                </c:pt>
                <c:pt idx="21">
                  <c:v>Izrael</c:v>
                </c:pt>
                <c:pt idx="22">
                  <c:v>Belgicko</c:v>
                </c:pt>
                <c:pt idx="23">
                  <c:v>Lotyšsko</c:v>
                </c:pt>
                <c:pt idx="24">
                  <c:v>Rakúsko</c:v>
                </c:pt>
                <c:pt idx="25">
                  <c:v>Cyprus</c:v>
                </c:pt>
                <c:pt idx="26">
                  <c:v>Austrália</c:v>
                </c:pt>
                <c:pt idx="27">
                  <c:v>Maďarsko</c:v>
                </c:pt>
                <c:pt idx="28">
                  <c:v>Taliansko</c:v>
                </c:pt>
                <c:pt idx="29">
                  <c:v>Island</c:v>
                </c:pt>
                <c:pt idx="30">
                  <c:v>Malta</c:v>
                </c:pt>
                <c:pt idx="31">
                  <c:v>Švajčiarsko</c:v>
                </c:pt>
                <c:pt idx="32">
                  <c:v>Bulharsko</c:v>
                </c:pt>
                <c:pt idx="33">
                  <c:v>Česká republika</c:v>
                </c:pt>
                <c:pt idx="34">
                  <c:v>Nový Zéland</c:v>
                </c:pt>
                <c:pt idx="35">
                  <c:v>Írsko</c:v>
                </c:pt>
                <c:pt idx="36">
                  <c:v>Kanada</c:v>
                </c:pt>
                <c:pt idx="37">
                  <c:v>Veľká Británia</c:v>
                </c:pt>
                <c:pt idx="38">
                  <c:v>Japonsko</c:v>
                </c:pt>
                <c:pt idx="39">
                  <c:v>USA</c:v>
                </c:pt>
                <c:pt idx="40">
                  <c:v>Dánsko</c:v>
                </c:pt>
              </c:strCache>
            </c:strRef>
          </c:cat>
          <c:val>
            <c:numRef>
              <c:f>'[1]DB18 (EU+OECD) (Ranking) chart'!$BV$4:$BV$44</c:f>
              <c:numCache>
                <c:formatCode>0.0</c:formatCode>
                <c:ptCount val="41"/>
                <c:pt idx="0">
                  <c:v>39.38930348258706</c:v>
                </c:pt>
                <c:pt idx="1">
                  <c:v>43.643034825870672</c:v>
                </c:pt>
                <c:pt idx="2">
                  <c:v>45.071517412935322</c:v>
                </c:pt>
                <c:pt idx="3">
                  <c:v>45.477611940298523</c:v>
                </c:pt>
                <c:pt idx="4">
                  <c:v>46.165600568585639</c:v>
                </c:pt>
                <c:pt idx="5">
                  <c:v>48.291666666666664</c:v>
                </c:pt>
                <c:pt idx="6">
                  <c:v>50.577114427860678</c:v>
                </c:pt>
                <c:pt idx="7">
                  <c:v>51.230099502394275</c:v>
                </c:pt>
                <c:pt idx="8">
                  <c:v>52.868781094527371</c:v>
                </c:pt>
                <c:pt idx="9">
                  <c:v>55.427860696517421</c:v>
                </c:pt>
                <c:pt idx="10">
                  <c:v>56.488495024875611</c:v>
                </c:pt>
                <c:pt idx="11">
                  <c:v>57.526741293532339</c:v>
                </c:pt>
                <c:pt idx="12">
                  <c:v>57.664800995024905</c:v>
                </c:pt>
                <c:pt idx="13">
                  <c:v>58.957444918265793</c:v>
                </c:pt>
                <c:pt idx="14">
                  <c:v>60.63432835820894</c:v>
                </c:pt>
                <c:pt idx="15">
                  <c:v>60.651741293532297</c:v>
                </c:pt>
                <c:pt idx="16">
                  <c:v>60.782782515991414</c:v>
                </c:pt>
                <c:pt idx="17">
                  <c:v>62.415600568585646</c:v>
                </c:pt>
                <c:pt idx="18">
                  <c:v>63.527985074626834</c:v>
                </c:pt>
                <c:pt idx="19">
                  <c:v>63.916666666666664</c:v>
                </c:pt>
                <c:pt idx="20">
                  <c:v>63.932213930348247</c:v>
                </c:pt>
                <c:pt idx="21">
                  <c:v>67.958955223880608</c:v>
                </c:pt>
                <c:pt idx="22">
                  <c:v>68.23880597014923</c:v>
                </c:pt>
                <c:pt idx="23">
                  <c:v>68.25248756218906</c:v>
                </c:pt>
                <c:pt idx="24">
                  <c:v>69.125</c:v>
                </c:pt>
                <c:pt idx="25">
                  <c:v>70.166666666666657</c:v>
                </c:pt>
                <c:pt idx="26">
                  <c:v>71.550373134328353</c:v>
                </c:pt>
                <c:pt idx="27">
                  <c:v>72.489339019189771</c:v>
                </c:pt>
                <c:pt idx="28">
                  <c:v>74.333333333333343</c:v>
                </c:pt>
                <c:pt idx="29">
                  <c:v>74.877487562189046</c:v>
                </c:pt>
                <c:pt idx="30">
                  <c:v>77.458333333333329</c:v>
                </c:pt>
                <c:pt idx="31">
                  <c:v>79.011194029850756</c:v>
                </c:pt>
                <c:pt idx="32">
                  <c:v>79.597192608386635</c:v>
                </c:pt>
                <c:pt idx="33">
                  <c:v>80.272388059701456</c:v>
                </c:pt>
                <c:pt idx="34">
                  <c:v>81.074626865671632</c:v>
                </c:pt>
                <c:pt idx="35">
                  <c:v>82.091417910447731</c:v>
                </c:pt>
                <c:pt idx="36">
                  <c:v>82.604477611940297</c:v>
                </c:pt>
                <c:pt idx="37">
                  <c:v>83.164179104477611</c:v>
                </c:pt>
                <c:pt idx="38">
                  <c:v>91</c:v>
                </c:pt>
                <c:pt idx="39">
                  <c:v>92.375</c:v>
                </c:pt>
                <c:pt idx="40">
                  <c:v>96.875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7F-45BA-974D-6315BB431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axId val="534330440"/>
        <c:axId val="534318680"/>
      </c:barChart>
      <c:catAx>
        <c:axId val="534330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534318680"/>
        <c:crosses val="autoZero"/>
        <c:auto val="1"/>
        <c:lblAlgn val="ctr"/>
        <c:lblOffset val="100"/>
        <c:noMultiLvlLbl val="0"/>
      </c:catAx>
      <c:valAx>
        <c:axId val="534318680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534330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571500</xdr:colOff>
      <xdr:row>39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dovan%20Durana\AppData\Roaming\Microsoft\Excel\DBI_EFI%202018%20EN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_DB18 (EU+OECD)"/>
      <sheetName val="DB18 (EU+OECD) (Ranking) chart"/>
      <sheetName val="4sub indx "/>
      <sheetName val="4sub indx EU+OECD (chart1)"/>
      <sheetName val="4sub indx EU (chart2)"/>
      <sheetName val="formula_DB18 (ALL COUNTRIES)"/>
      <sheetName val="DB18"/>
      <sheetName val="DB17"/>
      <sheetName val="DB16"/>
      <sheetName val="DB15"/>
      <sheetName val="DB14"/>
      <sheetName val="Slovakia update"/>
    </sheetNames>
    <sheetDataSet>
      <sheetData sheetId="0"/>
      <sheetData sheetId="1">
        <row r="4">
          <cell r="BU4" t="str">
            <v>Francúzsko</v>
          </cell>
          <cell r="BV4">
            <v>39.38930348258706</v>
          </cell>
        </row>
        <row r="5">
          <cell r="BU5" t="str">
            <v>Luxembursko</v>
          </cell>
          <cell r="BV5">
            <v>43.643034825870672</v>
          </cell>
        </row>
        <row r="6">
          <cell r="BU6" t="str">
            <v>Mexiko</v>
          </cell>
          <cell r="BV6">
            <v>45.071517412935322</v>
          </cell>
        </row>
        <row r="7">
          <cell r="BU7" t="str">
            <v>Portugalsko</v>
          </cell>
          <cell r="BV7">
            <v>45.477611940298523</v>
          </cell>
        </row>
        <row r="8">
          <cell r="BU8" t="str">
            <v>Južná Kórea</v>
          </cell>
          <cell r="BV8">
            <v>46.165600568585639</v>
          </cell>
        </row>
        <row r="9">
          <cell r="BU9" t="str">
            <v>Turecko</v>
          </cell>
          <cell r="BV9">
            <v>48.291666666666664</v>
          </cell>
        </row>
        <row r="10">
          <cell r="BU10" t="str">
            <v>Grécko</v>
          </cell>
          <cell r="BV10">
            <v>50.577114427860678</v>
          </cell>
        </row>
        <row r="11">
          <cell r="BU11" t="str">
            <v>Chorvátsko</v>
          </cell>
          <cell r="BV11">
            <v>51.230099502394275</v>
          </cell>
        </row>
        <row r="12">
          <cell r="BU12" t="str">
            <v>Slovinsko</v>
          </cell>
          <cell r="BV12">
            <v>52.868781094527371</v>
          </cell>
        </row>
        <row r="13">
          <cell r="BU13" t="str">
            <v>Fínsko</v>
          </cell>
          <cell r="BV13">
            <v>55.427860696517421</v>
          </cell>
        </row>
        <row r="14">
          <cell r="BU14" t="str">
            <v>Holandsko</v>
          </cell>
          <cell r="BV14">
            <v>56.488495024875611</v>
          </cell>
        </row>
        <row r="15">
          <cell r="BU15" t="str">
            <v>Poľsko</v>
          </cell>
          <cell r="BV15">
            <v>57.526741293532339</v>
          </cell>
        </row>
        <row r="16">
          <cell r="BU16" t="str">
            <v>Švédsko</v>
          </cell>
          <cell r="BV16">
            <v>57.664800995024905</v>
          </cell>
        </row>
        <row r="17">
          <cell r="BU17" t="str">
            <v>Estónsko</v>
          </cell>
          <cell r="BV17">
            <v>58.957444918265793</v>
          </cell>
        </row>
        <row r="18">
          <cell r="BU18" t="str">
            <v>Litva</v>
          </cell>
          <cell r="BV18">
            <v>60.63432835820894</v>
          </cell>
        </row>
        <row r="19">
          <cell r="BU19" t="str">
            <v>Slovenská republika</v>
          </cell>
          <cell r="BV19">
            <v>60.651741293532297</v>
          </cell>
        </row>
        <row r="20">
          <cell r="BU20" t="str">
            <v>Španielsko</v>
          </cell>
          <cell r="BV20">
            <v>60.782782515991414</v>
          </cell>
        </row>
        <row r="21">
          <cell r="BU21" t="str">
            <v>Čile</v>
          </cell>
          <cell r="BV21">
            <v>62.415600568585646</v>
          </cell>
        </row>
        <row r="22">
          <cell r="BU22" t="str">
            <v>Nemecko</v>
          </cell>
          <cell r="BV22">
            <v>63.527985074626834</v>
          </cell>
        </row>
        <row r="23">
          <cell r="BU23" t="str">
            <v>Rumunsko</v>
          </cell>
          <cell r="BV23">
            <v>63.916666666666664</v>
          </cell>
        </row>
        <row r="24">
          <cell r="BU24" t="str">
            <v>Nórsko</v>
          </cell>
          <cell r="BV24">
            <v>63.932213930348247</v>
          </cell>
        </row>
        <row r="25">
          <cell r="BU25" t="str">
            <v>Izrael</v>
          </cell>
          <cell r="BV25">
            <v>67.958955223880608</v>
          </cell>
        </row>
        <row r="26">
          <cell r="BU26" t="str">
            <v>Belgicko</v>
          </cell>
          <cell r="BV26">
            <v>68.23880597014923</v>
          </cell>
        </row>
        <row r="27">
          <cell r="BU27" t="str">
            <v>Lotyšsko</v>
          </cell>
          <cell r="BV27">
            <v>68.25248756218906</v>
          </cell>
        </row>
        <row r="28">
          <cell r="BU28" t="str">
            <v>Rakúsko</v>
          </cell>
          <cell r="BV28">
            <v>69.125</v>
          </cell>
        </row>
        <row r="29">
          <cell r="BU29" t="str">
            <v>Cyprus</v>
          </cell>
          <cell r="BV29">
            <v>70.166666666666657</v>
          </cell>
        </row>
        <row r="30">
          <cell r="BU30" t="str">
            <v>Austrália</v>
          </cell>
          <cell r="BV30">
            <v>71.550373134328353</v>
          </cell>
        </row>
        <row r="31">
          <cell r="BU31" t="str">
            <v>Maďarsko</v>
          </cell>
          <cell r="BV31">
            <v>72.489339019189771</v>
          </cell>
        </row>
        <row r="32">
          <cell r="BU32" t="str">
            <v>Taliansko</v>
          </cell>
          <cell r="BV32">
            <v>74.333333333333343</v>
          </cell>
        </row>
        <row r="33">
          <cell r="BU33" t="str">
            <v>Island</v>
          </cell>
          <cell r="BV33">
            <v>74.877487562189046</v>
          </cell>
        </row>
        <row r="34">
          <cell r="BU34" t="str">
            <v>Malta</v>
          </cell>
          <cell r="BV34">
            <v>77.458333333333329</v>
          </cell>
        </row>
        <row r="35">
          <cell r="BU35" t="str">
            <v>Švajčiarsko</v>
          </cell>
          <cell r="BV35">
            <v>79.011194029850756</v>
          </cell>
        </row>
        <row r="36">
          <cell r="BU36" t="str">
            <v>Bulharsko</v>
          </cell>
          <cell r="BV36">
            <v>79.597192608386635</v>
          </cell>
        </row>
        <row r="37">
          <cell r="BU37" t="str">
            <v>Česká republika</v>
          </cell>
          <cell r="BV37">
            <v>80.272388059701456</v>
          </cell>
        </row>
        <row r="38">
          <cell r="BU38" t="str">
            <v>Nový Zéland</v>
          </cell>
          <cell r="BV38">
            <v>81.074626865671632</v>
          </cell>
        </row>
        <row r="39">
          <cell r="BU39" t="str">
            <v>Írsko</v>
          </cell>
          <cell r="BV39">
            <v>82.091417910447731</v>
          </cell>
        </row>
        <row r="40">
          <cell r="BU40" t="str">
            <v>Kanada</v>
          </cell>
          <cell r="BV40">
            <v>82.604477611940297</v>
          </cell>
        </row>
        <row r="41">
          <cell r="BU41" t="str">
            <v>Veľká Británia</v>
          </cell>
          <cell r="BV41">
            <v>83.164179104477611</v>
          </cell>
        </row>
        <row r="42">
          <cell r="BU42" t="str">
            <v>Japonsko</v>
          </cell>
          <cell r="BV42">
            <v>91</v>
          </cell>
        </row>
        <row r="43">
          <cell r="BU43" t="str">
            <v>USA</v>
          </cell>
          <cell r="BV43">
            <v>92.375</v>
          </cell>
        </row>
        <row r="44">
          <cell r="BU44" t="str">
            <v>Dánsko</v>
          </cell>
          <cell r="BV44">
            <v>96.875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M24"/>
  <sheetViews>
    <sheetView tabSelected="1" topLeftCell="B1" zoomScale="130" zoomScaleNormal="130" workbookViewId="0">
      <selection activeCell="C11" sqref="C11"/>
    </sheetView>
  </sheetViews>
  <sheetFormatPr defaultRowHeight="15" x14ac:dyDescent="0.25"/>
  <cols>
    <col min="3" max="3" width="32.85546875" customWidth="1"/>
    <col min="4" max="4" width="12.85546875" customWidth="1"/>
    <col min="5" max="5" width="10.28515625" customWidth="1"/>
    <col min="6" max="6" width="26" customWidth="1"/>
    <col min="7" max="11" width="9.5703125" bestFit="1" customWidth="1"/>
  </cols>
  <sheetData>
    <row r="5" spans="3:13" x14ac:dyDescent="0.25">
      <c r="C5" t="s">
        <v>0</v>
      </c>
      <c r="D5">
        <v>2017</v>
      </c>
      <c r="E5">
        <v>2018</v>
      </c>
    </row>
    <row r="6" spans="3:13" ht="15.75" thickBot="1" x14ac:dyDescent="0.3">
      <c r="C6" t="s">
        <v>1</v>
      </c>
      <c r="D6">
        <v>561.1</v>
      </c>
      <c r="E6">
        <v>649</v>
      </c>
      <c r="F6" t="s">
        <v>21</v>
      </c>
    </row>
    <row r="7" spans="3:13" x14ac:dyDescent="0.25">
      <c r="C7" t="s">
        <v>2</v>
      </c>
      <c r="D7" s="1">
        <f>D6/D10</f>
        <v>3.2247126436781612</v>
      </c>
      <c r="E7" s="1">
        <f>E6/E10</f>
        <v>3.7298850574712645</v>
      </c>
      <c r="F7" s="2">
        <v>2017</v>
      </c>
      <c r="G7" s="3">
        <v>0.2</v>
      </c>
      <c r="H7" s="3">
        <v>0.25</v>
      </c>
      <c r="I7" s="3">
        <v>0.3</v>
      </c>
      <c r="J7" s="3">
        <v>0.35</v>
      </c>
      <c r="K7" s="3">
        <v>0.4</v>
      </c>
      <c r="L7" s="3">
        <v>0.5</v>
      </c>
      <c r="M7" s="4">
        <v>1</v>
      </c>
    </row>
    <row r="8" spans="3:13" x14ac:dyDescent="0.25">
      <c r="C8" t="s">
        <v>3</v>
      </c>
      <c r="D8">
        <v>435</v>
      </c>
      <c r="E8">
        <v>480</v>
      </c>
      <c r="F8" s="5" t="s">
        <v>4</v>
      </c>
      <c r="G8" s="6">
        <f>G7*$D$11</f>
        <v>0.43002298850574716</v>
      </c>
      <c r="H8" s="6">
        <f t="shared" ref="H8:M8" si="0">H7*$D$11</f>
        <v>0.53752873563218395</v>
      </c>
      <c r="I8" s="6">
        <f t="shared" si="0"/>
        <v>0.64503448275862074</v>
      </c>
      <c r="J8" s="6">
        <f t="shared" si="0"/>
        <v>0.75254022988505753</v>
      </c>
      <c r="K8" s="6">
        <f t="shared" si="0"/>
        <v>0.86004597701149432</v>
      </c>
      <c r="L8" s="6">
        <f t="shared" si="0"/>
        <v>1.0750574712643679</v>
      </c>
      <c r="M8" s="6">
        <f t="shared" si="0"/>
        <v>2.1501149425287358</v>
      </c>
    </row>
    <row r="9" spans="3:13" ht="15.75" thickBot="1" x14ac:dyDescent="0.3">
      <c r="C9" t="s">
        <v>5</v>
      </c>
      <c r="D9">
        <v>374.12</v>
      </c>
      <c r="E9">
        <v>403.2</v>
      </c>
      <c r="F9" s="7" t="s">
        <v>6</v>
      </c>
      <c r="G9" s="8">
        <f>G7*$D$7</f>
        <v>0.64494252873563229</v>
      </c>
      <c r="H9" s="8">
        <f t="shared" ref="H9:M9" si="1">H7*$D$7</f>
        <v>0.80617816091954031</v>
      </c>
      <c r="I9" s="8">
        <f t="shared" si="1"/>
        <v>0.96741379310344833</v>
      </c>
      <c r="J9" s="8">
        <f t="shared" si="1"/>
        <v>1.1286494252873565</v>
      </c>
      <c r="K9" s="8">
        <f t="shared" si="1"/>
        <v>1.2898850574712646</v>
      </c>
      <c r="L9" s="8">
        <f t="shared" si="1"/>
        <v>1.6123563218390806</v>
      </c>
      <c r="M9" s="8">
        <f t="shared" si="1"/>
        <v>3.2247126436781612</v>
      </c>
    </row>
    <row r="10" spans="3:13" x14ac:dyDescent="0.25">
      <c r="C10" t="s">
        <v>7</v>
      </c>
      <c r="D10">
        <v>174</v>
      </c>
      <c r="E10">
        <v>174</v>
      </c>
      <c r="F10" s="9">
        <v>2018</v>
      </c>
      <c r="G10" s="10">
        <v>0.2</v>
      </c>
      <c r="H10" s="10">
        <v>0.25</v>
      </c>
      <c r="I10" s="10">
        <v>0.3</v>
      </c>
      <c r="J10" s="10">
        <v>0.35</v>
      </c>
      <c r="K10" s="10">
        <v>0.4</v>
      </c>
      <c r="L10" s="10">
        <v>0.5</v>
      </c>
      <c r="M10" s="11">
        <v>1</v>
      </c>
    </row>
    <row r="11" spans="3:13" x14ac:dyDescent="0.25">
      <c r="C11" t="s">
        <v>8</v>
      </c>
      <c r="D11" s="1">
        <f>D9/D10</f>
        <v>2.1501149425287358</v>
      </c>
      <c r="E11" s="1">
        <f>E9/E10</f>
        <v>2.3172413793103446</v>
      </c>
      <c r="F11" s="12" t="s">
        <v>4</v>
      </c>
      <c r="G11" s="13">
        <f t="shared" ref="G11:M11" si="2">G10*$E$11</f>
        <v>0.46344827586206894</v>
      </c>
      <c r="H11" s="13">
        <f t="shared" si="2"/>
        <v>0.57931034482758614</v>
      </c>
      <c r="I11" s="13">
        <f t="shared" si="2"/>
        <v>0.69517241379310335</v>
      </c>
      <c r="J11" s="13">
        <f t="shared" si="2"/>
        <v>0.81103448275862056</v>
      </c>
      <c r="K11" s="13">
        <f t="shared" si="2"/>
        <v>0.92689655172413787</v>
      </c>
      <c r="L11" s="13">
        <f t="shared" si="2"/>
        <v>1.1586206896551723</v>
      </c>
      <c r="M11" s="14">
        <f t="shared" si="2"/>
        <v>2.3172413793103446</v>
      </c>
    </row>
    <row r="12" spans="3:13" ht="15.75" thickBot="1" x14ac:dyDescent="0.3">
      <c r="F12" s="15" t="s">
        <v>6</v>
      </c>
      <c r="G12" s="16">
        <f t="shared" ref="G12:M12" si="3">G10*$E$7</f>
        <v>0.745977011494253</v>
      </c>
      <c r="H12" s="16">
        <f t="shared" si="3"/>
        <v>0.93247126436781613</v>
      </c>
      <c r="I12" s="16">
        <f t="shared" si="3"/>
        <v>1.1189655172413793</v>
      </c>
      <c r="J12" s="16">
        <f t="shared" si="3"/>
        <v>1.3054597701149424</v>
      </c>
      <c r="K12" s="16">
        <f t="shared" si="3"/>
        <v>1.491954022988506</v>
      </c>
      <c r="L12" s="16">
        <f t="shared" si="3"/>
        <v>1.8649425287356323</v>
      </c>
      <c r="M12" s="17">
        <f t="shared" si="3"/>
        <v>3.7298850574712645</v>
      </c>
    </row>
    <row r="15" spans="3:13" ht="15.75" thickBot="1" x14ac:dyDescent="0.3">
      <c r="D15">
        <v>2017</v>
      </c>
      <c r="E15">
        <v>2018</v>
      </c>
    </row>
    <row r="16" spans="3:13" ht="36.75" customHeight="1" x14ac:dyDescent="0.25">
      <c r="C16" s="18" t="s">
        <v>9</v>
      </c>
      <c r="D16" s="19">
        <v>3.5</v>
      </c>
      <c r="E16" s="20">
        <v>3.5</v>
      </c>
      <c r="F16" s="21" t="s">
        <v>10</v>
      </c>
      <c r="G16" s="22">
        <v>1</v>
      </c>
    </row>
    <row r="17" spans="3:7" ht="33" customHeight="1" x14ac:dyDescent="0.25">
      <c r="C17" s="23" t="s">
        <v>1</v>
      </c>
      <c r="D17" s="24">
        <v>1058.5999999999999</v>
      </c>
      <c r="E17" s="25">
        <v>1058</v>
      </c>
      <c r="F17" s="26" t="s">
        <v>11</v>
      </c>
      <c r="G17" s="27">
        <v>6</v>
      </c>
    </row>
    <row r="18" spans="3:7" ht="30.75" customHeight="1" thickBot="1" x14ac:dyDescent="0.3">
      <c r="C18" s="28" t="s">
        <v>12</v>
      </c>
      <c r="D18" s="29">
        <v>174</v>
      </c>
      <c r="E18" s="30">
        <v>174</v>
      </c>
      <c r="F18" s="31" t="s">
        <v>13</v>
      </c>
      <c r="G18" s="32">
        <v>5.4</v>
      </c>
    </row>
    <row r="19" spans="3:7" x14ac:dyDescent="0.25">
      <c r="C19" s="18" t="s">
        <v>14</v>
      </c>
      <c r="D19" s="33">
        <f>G16*G9*4.3</f>
        <v>2.7732528735632189</v>
      </c>
      <c r="E19" s="34">
        <f>G16*K12*4.3</f>
        <v>6.4154022988505757</v>
      </c>
    </row>
    <row r="20" spans="3:7" x14ac:dyDescent="0.25">
      <c r="C20" s="23" t="s">
        <v>15</v>
      </c>
      <c r="D20" s="35">
        <v>0</v>
      </c>
      <c r="E20" s="36">
        <f>G17*L12*4.3</f>
        <v>48.115517241379308</v>
      </c>
    </row>
    <row r="21" spans="3:7" x14ac:dyDescent="0.25">
      <c r="C21" s="23" t="s">
        <v>16</v>
      </c>
      <c r="D21" s="35">
        <v>0</v>
      </c>
      <c r="E21" s="36">
        <f>G18*M12*4.3</f>
        <v>86.607931034482775</v>
      </c>
    </row>
    <row r="22" spans="3:7" x14ac:dyDescent="0.25">
      <c r="C22" s="23" t="s">
        <v>19</v>
      </c>
      <c r="D22" s="35">
        <f>0.5*(D17/D18)*8*1.25</f>
        <v>30.419540229885055</v>
      </c>
      <c r="E22" s="36">
        <f>8*(E17/174)*1.25</f>
        <v>60.804597701149426</v>
      </c>
      <c r="F22" t="s">
        <v>20</v>
      </c>
    </row>
    <row r="23" spans="3:7" ht="15.75" thickBot="1" x14ac:dyDescent="0.3">
      <c r="C23" s="37" t="s">
        <v>17</v>
      </c>
      <c r="D23" s="38">
        <f>SUM(D19:D22)</f>
        <v>33.192793103448274</v>
      </c>
      <c r="E23" s="38">
        <f>SUM(E19:E22)</f>
        <v>201.94344827586207</v>
      </c>
      <c r="F23" s="42">
        <f>E23-D23</f>
        <v>168.75065517241379</v>
      </c>
    </row>
    <row r="24" spans="3:7" ht="15.75" thickBot="1" x14ac:dyDescent="0.3">
      <c r="C24" s="39" t="s">
        <v>18</v>
      </c>
      <c r="D24" s="40">
        <f>D17+D23</f>
        <v>1091.7927931034483</v>
      </c>
      <c r="E24" s="41">
        <f>E17+E23</f>
        <v>1259.943448275862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34"/>
  <sheetViews>
    <sheetView workbookViewId="0">
      <selection activeCell="C3" sqref="C3:H33"/>
    </sheetView>
  </sheetViews>
  <sheetFormatPr defaultRowHeight="15" x14ac:dyDescent="0.25"/>
  <cols>
    <col min="3" max="3" width="21" customWidth="1"/>
    <col min="4" max="4" width="20.5703125" customWidth="1"/>
    <col min="5" max="5" width="20.85546875" customWidth="1"/>
    <col min="6" max="6" width="19.28515625" customWidth="1"/>
    <col min="7" max="7" width="25.28515625" customWidth="1"/>
    <col min="8" max="8" width="24.85546875" customWidth="1"/>
    <col min="9" max="9" width="29.28515625" customWidth="1"/>
  </cols>
  <sheetData>
    <row r="2" spans="3:8" ht="15.75" thickBot="1" x14ac:dyDescent="0.3"/>
    <row r="3" spans="3:8" ht="16.5" thickTop="1" x14ac:dyDescent="0.25">
      <c r="C3" s="78"/>
      <c r="D3" s="81">
        <v>2017</v>
      </c>
      <c r="E3" s="43" t="s">
        <v>22</v>
      </c>
      <c r="F3" s="43" t="s">
        <v>23</v>
      </c>
      <c r="G3" s="43" t="s">
        <v>26</v>
      </c>
      <c r="H3" s="47" t="s">
        <v>26</v>
      </c>
    </row>
    <row r="4" spans="3:8" ht="15.75" x14ac:dyDescent="0.25">
      <c r="C4" s="79"/>
      <c r="D4" s="82"/>
      <c r="E4" s="44">
        <v>2018</v>
      </c>
      <c r="F4" s="44" t="s">
        <v>24</v>
      </c>
      <c r="G4" s="44" t="s">
        <v>27</v>
      </c>
      <c r="H4" s="48" t="s">
        <v>28</v>
      </c>
    </row>
    <row r="5" spans="3:8" ht="32.25" thickBot="1" x14ac:dyDescent="0.3">
      <c r="C5" s="80"/>
      <c r="D5" s="83"/>
      <c r="E5" s="45"/>
      <c r="F5" s="45" t="s">
        <v>25</v>
      </c>
      <c r="G5" s="46"/>
      <c r="H5" s="49"/>
    </row>
    <row r="6" spans="3:8" ht="16.5" thickTop="1" x14ac:dyDescent="0.25">
      <c r="C6" s="50" t="s">
        <v>29</v>
      </c>
      <c r="D6" s="84">
        <v>435</v>
      </c>
      <c r="E6" s="86">
        <v>480</v>
      </c>
      <c r="F6" s="88">
        <v>480</v>
      </c>
      <c r="G6" s="86">
        <v>480</v>
      </c>
      <c r="H6" s="86">
        <v>480</v>
      </c>
    </row>
    <row r="7" spans="3:8" ht="16.5" thickBot="1" x14ac:dyDescent="0.3">
      <c r="C7" s="51" t="s">
        <v>30</v>
      </c>
      <c r="D7" s="85"/>
      <c r="E7" s="87"/>
      <c r="F7" s="89"/>
      <c r="G7" s="87"/>
      <c r="H7" s="87"/>
    </row>
    <row r="8" spans="3:8" ht="16.5" thickTop="1" x14ac:dyDescent="0.25">
      <c r="C8" s="50" t="s">
        <v>31</v>
      </c>
      <c r="D8" s="96">
        <v>2.5</v>
      </c>
      <c r="E8" s="52">
        <v>3.73</v>
      </c>
      <c r="F8" s="54">
        <v>3.73</v>
      </c>
      <c r="G8" s="52">
        <v>3.73</v>
      </c>
      <c r="H8" s="52">
        <v>3.73</v>
      </c>
    </row>
    <row r="9" spans="3:8" ht="15.75" x14ac:dyDescent="0.25">
      <c r="C9" s="50" t="s">
        <v>3</v>
      </c>
      <c r="D9" s="97"/>
      <c r="E9" s="52">
        <v>2.7589999999999999</v>
      </c>
      <c r="F9" s="54">
        <v>2.7589999999999999</v>
      </c>
      <c r="G9" s="52">
        <v>2.7589999999999999</v>
      </c>
      <c r="H9" s="52">
        <v>2.7589999999999999</v>
      </c>
    </row>
    <row r="10" spans="3:8" ht="16.5" thickBot="1" x14ac:dyDescent="0.3">
      <c r="C10" s="51" t="s">
        <v>32</v>
      </c>
      <c r="D10" s="98"/>
      <c r="E10" s="53">
        <v>2.3170000000000002</v>
      </c>
      <c r="F10" s="55">
        <v>2.3170000000000002</v>
      </c>
      <c r="G10" s="53">
        <v>2.3170000000000002</v>
      </c>
      <c r="H10" s="53">
        <v>2.3170000000000002</v>
      </c>
    </row>
    <row r="11" spans="3:8" ht="16.5" thickTop="1" x14ac:dyDescent="0.25">
      <c r="C11" s="50"/>
      <c r="D11" s="99" t="s">
        <v>35</v>
      </c>
      <c r="E11" s="102" t="s">
        <v>36</v>
      </c>
      <c r="F11" s="105" t="s">
        <v>37</v>
      </c>
      <c r="G11" s="102" t="s">
        <v>37</v>
      </c>
      <c r="H11" s="102" t="s">
        <v>37</v>
      </c>
    </row>
    <row r="12" spans="3:8" ht="31.5" x14ac:dyDescent="0.25">
      <c r="C12" s="50" t="s">
        <v>33</v>
      </c>
      <c r="D12" s="100"/>
      <c r="E12" s="103"/>
      <c r="F12" s="106"/>
      <c r="G12" s="103"/>
      <c r="H12" s="103"/>
    </row>
    <row r="13" spans="3:8" ht="15.75" x14ac:dyDescent="0.25">
      <c r="C13" s="50"/>
      <c r="D13" s="100"/>
      <c r="E13" s="103"/>
      <c r="F13" s="106"/>
      <c r="G13" s="103"/>
      <c r="H13" s="103"/>
    </row>
    <row r="14" spans="3:8" ht="16.5" thickBot="1" x14ac:dyDescent="0.3">
      <c r="C14" s="51" t="s">
        <v>34</v>
      </c>
      <c r="D14" s="101"/>
      <c r="E14" s="104"/>
      <c r="F14" s="107"/>
      <c r="G14" s="104"/>
      <c r="H14" s="104"/>
    </row>
    <row r="15" spans="3:8" ht="16.5" thickTop="1" x14ac:dyDescent="0.25">
      <c r="C15" s="50"/>
      <c r="D15" s="56" t="s">
        <v>39</v>
      </c>
      <c r="E15" s="56" t="s">
        <v>39</v>
      </c>
      <c r="F15" s="57"/>
      <c r="G15" s="56" t="s">
        <v>46</v>
      </c>
      <c r="H15" s="56" t="s">
        <v>53</v>
      </c>
    </row>
    <row r="16" spans="3:8" ht="31.5" x14ac:dyDescent="0.25">
      <c r="C16" s="50" t="s">
        <v>33</v>
      </c>
      <c r="D16" s="60"/>
      <c r="E16" s="60"/>
      <c r="F16" s="57" t="s">
        <v>43</v>
      </c>
      <c r="G16" s="61" t="s">
        <v>47</v>
      </c>
      <c r="H16" s="61" t="s">
        <v>54</v>
      </c>
    </row>
    <row r="17" spans="3:8" ht="31.5" x14ac:dyDescent="0.25">
      <c r="C17" s="50"/>
      <c r="D17" s="61" t="s">
        <v>40</v>
      </c>
      <c r="E17" s="61" t="s">
        <v>42</v>
      </c>
      <c r="F17" s="67"/>
      <c r="G17" s="62"/>
      <c r="H17" s="62"/>
    </row>
    <row r="18" spans="3:8" ht="31.5" x14ac:dyDescent="0.25">
      <c r="C18" s="50" t="s">
        <v>38</v>
      </c>
      <c r="D18" s="62"/>
      <c r="E18" s="66"/>
      <c r="F18" s="67" t="s">
        <v>44</v>
      </c>
      <c r="G18" s="62" t="s">
        <v>48</v>
      </c>
      <c r="H18" s="62" t="s">
        <v>55</v>
      </c>
    </row>
    <row r="19" spans="3:8" ht="15.75" x14ac:dyDescent="0.25">
      <c r="C19" s="58"/>
      <c r="D19" s="63">
        <v>0.43</v>
      </c>
      <c r="E19" s="63">
        <v>0.46</v>
      </c>
      <c r="F19" s="68"/>
      <c r="G19" s="60" t="s">
        <v>49</v>
      </c>
      <c r="H19" s="60" t="s">
        <v>49</v>
      </c>
    </row>
    <row r="20" spans="3:8" ht="15.75" x14ac:dyDescent="0.25">
      <c r="C20" s="58"/>
      <c r="D20" s="62" t="s">
        <v>41</v>
      </c>
      <c r="E20" s="62" t="s">
        <v>41</v>
      </c>
      <c r="F20" s="69">
        <v>1.1599999999999999</v>
      </c>
      <c r="G20" s="56" t="s">
        <v>50</v>
      </c>
      <c r="H20" s="56" t="s">
        <v>43</v>
      </c>
    </row>
    <row r="21" spans="3:8" ht="15.75" x14ac:dyDescent="0.25">
      <c r="C21" s="58"/>
      <c r="D21" s="64"/>
      <c r="E21" s="64"/>
      <c r="F21" s="70" t="s">
        <v>45</v>
      </c>
      <c r="G21" s="61" t="s">
        <v>51</v>
      </c>
      <c r="H21" s="61" t="s">
        <v>56</v>
      </c>
    </row>
    <row r="22" spans="3:8" ht="15.75" x14ac:dyDescent="0.25">
      <c r="C22" s="58"/>
      <c r="D22" s="64"/>
      <c r="E22" s="64"/>
      <c r="F22" s="67"/>
      <c r="G22" s="62"/>
      <c r="H22" s="62"/>
    </row>
    <row r="23" spans="3:8" ht="16.5" thickBot="1" x14ac:dyDescent="0.3">
      <c r="C23" s="59"/>
      <c r="D23" s="65"/>
      <c r="E23" s="65"/>
      <c r="F23" s="71"/>
      <c r="G23" s="72" t="s">
        <v>52</v>
      </c>
      <c r="H23" s="72" t="s">
        <v>57</v>
      </c>
    </row>
    <row r="24" spans="3:8" ht="16.5" thickTop="1" x14ac:dyDescent="0.25">
      <c r="C24" s="50"/>
      <c r="D24" s="90" t="s">
        <v>59</v>
      </c>
      <c r="E24" s="93" t="s">
        <v>59</v>
      </c>
      <c r="F24" s="57" t="s">
        <v>60</v>
      </c>
      <c r="G24" s="60" t="s">
        <v>62</v>
      </c>
      <c r="H24" s="60" t="s">
        <v>62</v>
      </c>
    </row>
    <row r="25" spans="3:8" ht="31.5" x14ac:dyDescent="0.25">
      <c r="C25" s="50" t="s">
        <v>33</v>
      </c>
      <c r="D25" s="91"/>
      <c r="E25" s="94"/>
      <c r="F25" s="73">
        <v>2.76</v>
      </c>
      <c r="G25" s="56" t="s">
        <v>63</v>
      </c>
      <c r="H25" s="56" t="s">
        <v>43</v>
      </c>
    </row>
    <row r="26" spans="3:8" ht="15.75" x14ac:dyDescent="0.25">
      <c r="C26" s="50"/>
      <c r="D26" s="91"/>
      <c r="E26" s="94"/>
      <c r="F26" s="74"/>
      <c r="G26" s="61" t="s">
        <v>64</v>
      </c>
      <c r="H26" s="61" t="s">
        <v>56</v>
      </c>
    </row>
    <row r="27" spans="3:8" ht="31.5" x14ac:dyDescent="0.25">
      <c r="C27" s="50" t="s">
        <v>58</v>
      </c>
      <c r="D27" s="91"/>
      <c r="E27" s="94"/>
      <c r="F27" s="69">
        <v>2.3170000000000002</v>
      </c>
      <c r="G27" s="62" t="s">
        <v>65</v>
      </c>
      <c r="H27" s="62" t="s">
        <v>70</v>
      </c>
    </row>
    <row r="28" spans="3:8" ht="15.75" x14ac:dyDescent="0.25">
      <c r="C28" s="58"/>
      <c r="D28" s="91"/>
      <c r="E28" s="94"/>
      <c r="F28" s="70" t="s">
        <v>61</v>
      </c>
      <c r="G28" s="60"/>
      <c r="H28" s="60"/>
    </row>
    <row r="29" spans="3:8" ht="15.75" x14ac:dyDescent="0.25">
      <c r="C29" s="58"/>
      <c r="D29" s="91"/>
      <c r="E29" s="94"/>
      <c r="F29" s="75"/>
      <c r="G29" s="60" t="s">
        <v>66</v>
      </c>
      <c r="H29" s="60" t="s">
        <v>66</v>
      </c>
    </row>
    <row r="30" spans="3:8" ht="15.75" x14ac:dyDescent="0.25">
      <c r="C30" s="58"/>
      <c r="D30" s="91"/>
      <c r="E30" s="94"/>
      <c r="F30" s="75"/>
      <c r="G30" s="56" t="s">
        <v>67</v>
      </c>
      <c r="H30" s="56" t="s">
        <v>60</v>
      </c>
    </row>
    <row r="31" spans="3:8" ht="15.75" x14ac:dyDescent="0.25">
      <c r="C31" s="58"/>
      <c r="D31" s="91"/>
      <c r="E31" s="94"/>
      <c r="F31" s="75"/>
      <c r="G31" s="61" t="s">
        <v>68</v>
      </c>
      <c r="H31" s="61" t="s">
        <v>71</v>
      </c>
    </row>
    <row r="32" spans="3:8" ht="15.75" x14ac:dyDescent="0.25">
      <c r="C32" s="58"/>
      <c r="D32" s="91"/>
      <c r="E32" s="94"/>
      <c r="F32" s="75"/>
      <c r="G32" s="62" t="s">
        <v>69</v>
      </c>
      <c r="H32" s="62" t="s">
        <v>72</v>
      </c>
    </row>
    <row r="33" spans="3:8" ht="16.5" thickBot="1" x14ac:dyDescent="0.3">
      <c r="C33" s="59"/>
      <c r="D33" s="92"/>
      <c r="E33" s="95"/>
      <c r="F33" s="76"/>
      <c r="G33" s="77"/>
      <c r="H33" s="65"/>
    </row>
    <row r="34" spans="3:8" ht="15.75" thickTop="1" x14ac:dyDescent="0.25"/>
  </sheetData>
  <mergeCells count="15">
    <mergeCell ref="D24:D33"/>
    <mergeCell ref="E24:E33"/>
    <mergeCell ref="H6:H7"/>
    <mergeCell ref="D8:D10"/>
    <mergeCell ref="D11:D14"/>
    <mergeCell ref="E11:E14"/>
    <mergeCell ref="F11:F14"/>
    <mergeCell ref="G11:G14"/>
    <mergeCell ref="H11:H14"/>
    <mergeCell ref="G6:G7"/>
    <mergeCell ref="C3:C5"/>
    <mergeCell ref="D3:D5"/>
    <mergeCell ref="D6:D7"/>
    <mergeCell ref="E6:E7"/>
    <mergeCell ref="F6:F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Dopady zmeny poplatkov</vt:lpstr>
      <vt:lpstr>Nove poplatky</vt:lpstr>
      <vt:lpstr>Graf Indexu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Durana</dc:creator>
  <cp:lastModifiedBy>Radovan Durana</cp:lastModifiedBy>
  <dcterms:created xsi:type="dcterms:W3CDTF">2018-01-17T06:59:22Z</dcterms:created>
  <dcterms:modified xsi:type="dcterms:W3CDTF">2018-01-17T11:16:57Z</dcterms:modified>
</cp:coreProperties>
</file>